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Mod Fiche Inscription 2020 2021" sheetId="2" r:id="rId1"/>
    <sheet name="Feuil1" sheetId="1" state="hidden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G39" i="1" l="1"/>
  <c r="G5" i="1"/>
  <c r="C5" i="1"/>
  <c r="E22" i="2"/>
  <c r="E21" i="2"/>
  <c r="E20" i="2"/>
  <c r="E19" i="2"/>
  <c r="E18" i="2"/>
  <c r="E17" i="2"/>
  <c r="E16" i="2"/>
  <c r="E15" i="2"/>
  <c r="E14" i="2"/>
  <c r="E13" i="2"/>
  <c r="J25" i="2"/>
  <c r="C27" i="2"/>
  <c r="C26" i="2"/>
  <c r="D27" i="2" s="1"/>
  <c r="C25" i="2"/>
  <c r="D26" i="2" l="1"/>
  <c r="J22" i="2"/>
  <c r="J21" i="2"/>
  <c r="J20" i="2"/>
  <c r="J19" i="2"/>
  <c r="J18" i="2"/>
  <c r="J17" i="2"/>
  <c r="J16" i="2"/>
  <c r="J15" i="2"/>
  <c r="J14" i="2"/>
  <c r="J13" i="2"/>
  <c r="J12" i="2"/>
  <c r="H24" i="2"/>
  <c r="A2" i="2"/>
  <c r="G45" i="1" l="1"/>
  <c r="G44" i="1"/>
  <c r="G43" i="1"/>
  <c r="G42" i="1"/>
  <c r="G41" i="1"/>
  <c r="G40" i="1"/>
  <c r="G38" i="1"/>
  <c r="G37" i="1"/>
  <c r="G36" i="1"/>
  <c r="G35" i="1"/>
  <c r="C45" i="1"/>
  <c r="C44" i="1"/>
  <c r="C43" i="1"/>
  <c r="C42" i="1"/>
  <c r="C41" i="1"/>
  <c r="C40" i="1"/>
  <c r="C39" i="1"/>
  <c r="C38" i="1"/>
  <c r="C37" i="1"/>
  <c r="C36" i="1"/>
  <c r="C35" i="1"/>
  <c r="C34" i="1" l="1"/>
  <c r="C33" i="1"/>
  <c r="C2" i="1" l="1"/>
  <c r="C3" i="1"/>
  <c r="C4" i="1"/>
  <c r="C6" i="1"/>
  <c r="C7" i="1"/>
  <c r="C8" i="1"/>
  <c r="G13" i="2" s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G21" i="2"/>
  <c r="C1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" i="1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1" i="1"/>
  <c r="I12" i="2" l="1"/>
  <c r="I20" i="2"/>
  <c r="I13" i="2"/>
  <c r="I21" i="2"/>
  <c r="I14" i="2"/>
  <c r="I22" i="2"/>
  <c r="I15" i="2"/>
  <c r="I17" i="2"/>
  <c r="I16" i="2"/>
  <c r="I18" i="2"/>
  <c r="I19" i="2"/>
  <c r="F16" i="2"/>
  <c r="G20" i="2"/>
  <c r="G12" i="2"/>
  <c r="F15" i="2"/>
  <c r="G16" i="2"/>
  <c r="F19" i="2"/>
  <c r="F14" i="2"/>
  <c r="G19" i="2"/>
  <c r="F22" i="2"/>
  <c r="G14" i="2"/>
  <c r="F17" i="2"/>
  <c r="G22" i="2"/>
  <c r="F12" i="2"/>
  <c r="G17" i="2"/>
  <c r="F20" i="2"/>
  <c r="G15" i="2"/>
  <c r="F18" i="2"/>
  <c r="F13" i="2"/>
  <c r="G18" i="2"/>
  <c r="F21" i="2"/>
  <c r="I23" i="2" l="1"/>
  <c r="I24" i="2" s="1"/>
  <c r="I26" i="2" l="1"/>
  <c r="D25" i="2" l="1"/>
</calcChain>
</file>

<file path=xl/sharedStrings.xml><?xml version="1.0" encoding="utf-8"?>
<sst xmlns="http://schemas.openxmlformats.org/spreadsheetml/2006/main" count="236" uniqueCount="89">
  <si>
    <t>Eveil 1</t>
  </si>
  <si>
    <t>Eveil 2</t>
  </si>
  <si>
    <t>Initiation 1</t>
  </si>
  <si>
    <t>Initiation 2</t>
  </si>
  <si>
    <t>Lundi 16h45 / 17h30</t>
  </si>
  <si>
    <t>45 Min</t>
  </si>
  <si>
    <t>Mardi 16h45 / 17h30</t>
  </si>
  <si>
    <t>Mercredi 13h45 / 14h45</t>
  </si>
  <si>
    <t>1 Heure</t>
  </si>
  <si>
    <t>Lundi 17h30 / 18h30</t>
  </si>
  <si>
    <t>Classique Elémentaire 1</t>
  </si>
  <si>
    <t>Mercredi 14h45 / 16h00</t>
  </si>
  <si>
    <t>1 H 15 Min</t>
  </si>
  <si>
    <t>Classique Elémentaire 2</t>
  </si>
  <si>
    <t>Mercredi 16h / 17h30</t>
  </si>
  <si>
    <t>Classique</t>
  </si>
  <si>
    <t>Adulte</t>
  </si>
  <si>
    <t>Jazz</t>
  </si>
  <si>
    <t xml:space="preserve">Débutantes 1-2 </t>
  </si>
  <si>
    <t>Jeudi 17h30 / 18h45</t>
  </si>
  <si>
    <t>Mercredi 17h30 / 18h</t>
  </si>
  <si>
    <t>1 H 30 Min</t>
  </si>
  <si>
    <t>Débutantes 2</t>
  </si>
  <si>
    <t>Mardi 17h30 / 19h</t>
  </si>
  <si>
    <t>Lundi 18h30 / 20h</t>
  </si>
  <si>
    <t>Jazz INTER</t>
  </si>
  <si>
    <t>Jazz MOYEN</t>
  </si>
  <si>
    <t>Jeudi 18h45 / 20h15</t>
  </si>
  <si>
    <t>Jazz AVANCE</t>
  </si>
  <si>
    <t>Mardi 19h / 20h30</t>
  </si>
  <si>
    <t>Jazz ADULTE</t>
  </si>
  <si>
    <t>Lundi 20h / 21h30</t>
  </si>
  <si>
    <t>Mercredi 19h15 / 20h45</t>
  </si>
  <si>
    <t>Classique Moyen / Avancé</t>
  </si>
  <si>
    <t>NOM</t>
  </si>
  <si>
    <t>PRENOM</t>
  </si>
  <si>
    <t>DISCIPLINE</t>
  </si>
  <si>
    <t>LIBELLE</t>
  </si>
  <si>
    <t>HORAIRE</t>
  </si>
  <si>
    <t>DUREE</t>
  </si>
  <si>
    <t>TARIF</t>
  </si>
  <si>
    <t>ANNEE 
NAISSANCE</t>
  </si>
  <si>
    <t>N° TELEPHONE</t>
  </si>
  <si>
    <t>ADRESSE MAIL</t>
  </si>
  <si>
    <t>PÈRE</t>
  </si>
  <si>
    <t>ADRESSE</t>
  </si>
  <si>
    <t>CODE POSTAL</t>
  </si>
  <si>
    <t>VILLE</t>
  </si>
  <si>
    <t>Oui</t>
  </si>
  <si>
    <t>Non</t>
  </si>
  <si>
    <t>Jazz Ad Lundi</t>
  </si>
  <si>
    <t>Jazz Ad Mercredi</t>
  </si>
  <si>
    <t>NOM PÈRE</t>
  </si>
  <si>
    <t>PRENOM PÈRE</t>
  </si>
  <si>
    <t>SOUS TOTAL</t>
  </si>
  <si>
    <t>AVOIR REINSCRIPTION</t>
  </si>
  <si>
    <t>TOTAL DU</t>
  </si>
  <si>
    <t xml:space="preserve">Paiement par chèque </t>
  </si>
  <si>
    <t>MONTANT</t>
  </si>
  <si>
    <t xml:space="preserve">DATE </t>
  </si>
  <si>
    <t>Nous sollicitons donc votre autorisation.</t>
  </si>
  <si>
    <t>Autorise le club Danse Cailloux à utiliser l’image de mon enfant pour promouvoir ses activités dans le cadre strict de ses locaux,</t>
  </si>
  <si>
    <t>Agissant en qualité de</t>
  </si>
  <si>
    <t>Je soussigné(e)</t>
  </si>
  <si>
    <t>Autorise le club Danse Cailloux à utiliser l’image de mon enfant en dehors de ses locaux, soit :</t>
  </si>
  <si>
    <t>Sur le site du Club Danse Cailloux</t>
  </si>
  <si>
    <t>Sur des DVD et plus particulièrement le Gala de Fin d'année,</t>
  </si>
  <si>
    <r>
      <t>Droit à l'image</t>
    </r>
    <r>
      <rPr>
        <b/>
        <sz val="20"/>
        <color theme="1"/>
        <rFont val="Calibri"/>
        <family val="2"/>
        <scheme val="minor"/>
      </rPr>
      <t xml:space="preserve"> : </t>
    </r>
  </si>
  <si>
    <t>Pour information, aucune diffusion sur les réseaux sociaux ne sera faite par le Club Danse Cailloux.</t>
  </si>
  <si>
    <t>Hip Hop</t>
  </si>
  <si>
    <t>Hip Hop Groupe 1</t>
  </si>
  <si>
    <t>Hip Hop Groupe 2</t>
  </si>
  <si>
    <t>Hip Hop Groupe 3</t>
  </si>
  <si>
    <t>Vendredi 17h / 18h</t>
  </si>
  <si>
    <t>Vendredi 18h / 19h</t>
  </si>
  <si>
    <t>Vendredi 19h /20h30</t>
  </si>
  <si>
    <t>FICHE INSCRIPTION 2020 - 2021</t>
  </si>
  <si>
    <t>Représentant légal</t>
  </si>
  <si>
    <t>Nouvelle Adhésion</t>
  </si>
  <si>
    <t>Renseigner la discipline souhaitée</t>
  </si>
  <si>
    <t xml:space="preserve">Règlement Intérieur </t>
  </si>
  <si>
    <t xml:space="preserve">Je reconnais avoir pris connaissance du règlement intérieur. </t>
  </si>
  <si>
    <t>A l'ordre :</t>
  </si>
  <si>
    <t>Club Danse Cailloux</t>
  </si>
  <si>
    <t>Dans le cadre de notre association Club Danse Cailloux, des photos ou vidéos de votre enfant peuvent être utilisées en vue du promouvoir nos activités.</t>
  </si>
  <si>
    <t>MÈRE</t>
  </si>
  <si>
    <t>NOM MÈRE</t>
  </si>
  <si>
    <t>PRENOM MÈRE</t>
  </si>
  <si>
    <t>NOMBRE DE CHEQUES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</si>
</sst>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rgb="FF4A3A2D"/>
      <name val="Batang"/>
      <family val="1"/>
      <charset val="129"/>
    </font>
    <font>
      <sz val="11"/>
      <color rgb="FF4A3A2D"/>
      <name val="Calibri"/>
      <family val="2"/>
    </font>
    <font>
      <sz val="11"/>
      <color rgb="FF4A3A2D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/>
    <xf numFmtId="0" fontId="2" fillId="0" borderId="5" xfId="0" applyFont="1" applyBorder="1"/>
    <xf numFmtId="0" fontId="2" fillId="0" borderId="7" xfId="0" applyFont="1" applyBorder="1"/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Font="1"/>
    <xf numFmtId="0" fontId="8" fillId="0" borderId="0" xfId="0" applyFont="1"/>
    <xf numFmtId="0" fontId="7" fillId="0" borderId="0" xfId="0" applyFont="1" applyAlignment="1">
      <alignment horizontal="left" vertical="center"/>
    </xf>
    <xf numFmtId="0" fontId="10" fillId="0" borderId="0" xfId="0" applyFont="1"/>
    <xf numFmtId="0" fontId="0" fillId="4" borderId="13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5" borderId="5" xfId="0" applyFill="1" applyBorder="1" applyAlignment="1" applyProtection="1">
      <alignment horizontal="center"/>
      <protection hidden="1"/>
    </xf>
    <xf numFmtId="0" fontId="0" fillId="5" borderId="6" xfId="0" applyFill="1" applyBorder="1" applyAlignment="1" applyProtection="1">
      <alignment horizontal="center"/>
      <protection hidden="1"/>
    </xf>
    <xf numFmtId="0" fontId="0" fillId="5" borderId="7" xfId="0" applyFill="1" applyBorder="1" applyAlignment="1" applyProtection="1">
      <alignment horizontal="center"/>
      <protection hidden="1"/>
    </xf>
    <xf numFmtId="164" fontId="0" fillId="0" borderId="10" xfId="1" applyFont="1" applyBorder="1" applyAlignment="1" applyProtection="1">
      <alignment horizontal="center"/>
      <protection hidden="1"/>
    </xf>
    <xf numFmtId="164" fontId="0" fillId="0" borderId="6" xfId="1" applyFont="1" applyBorder="1" applyAlignment="1" applyProtection="1">
      <alignment horizontal="center"/>
      <protection hidden="1"/>
    </xf>
    <xf numFmtId="164" fontId="0" fillId="0" borderId="7" xfId="1" applyFont="1" applyBorder="1" applyAlignment="1" applyProtection="1">
      <alignment horizontal="center"/>
      <protection hidden="1"/>
    </xf>
    <xf numFmtId="164" fontId="0" fillId="0" borderId="6" xfId="1" applyFont="1" applyBorder="1" applyProtection="1">
      <protection hidden="1"/>
    </xf>
    <xf numFmtId="164" fontId="2" fillId="3" borderId="1" xfId="0" applyNumberFormat="1" applyFont="1" applyFill="1" applyBorder="1" applyProtection="1">
      <protection hidden="1"/>
    </xf>
    <xf numFmtId="164" fontId="0" fillId="5" borderId="12" xfId="1" applyFont="1" applyFill="1" applyBorder="1" applyAlignment="1" applyProtection="1">
      <alignment horizontal="center"/>
      <protection hidden="1"/>
    </xf>
    <xf numFmtId="14" fontId="0" fillId="5" borderId="12" xfId="0" applyNumberFormat="1" applyFill="1" applyBorder="1" applyAlignment="1" applyProtection="1">
      <alignment horizontal="center"/>
      <protection hidden="1"/>
    </xf>
    <xf numFmtId="164" fontId="0" fillId="5" borderId="11" xfId="1" applyFont="1" applyFill="1" applyBorder="1" applyAlignment="1" applyProtection="1">
      <alignment horizontal="center"/>
      <protection hidden="1"/>
    </xf>
    <xf numFmtId="14" fontId="0" fillId="5" borderId="11" xfId="0" applyNumberFormat="1" applyFill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0" xfId="0" applyFont="1"/>
    <xf numFmtId="164" fontId="0" fillId="0" borderId="5" xfId="1" applyFont="1" applyBorder="1" applyProtection="1">
      <protection hidden="1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2" fillId="0" borderId="8" xfId="0" applyFont="1" applyBorder="1"/>
    <xf numFmtId="0" fontId="8" fillId="0" borderId="0" xfId="0" applyFont="1" applyAlignment="1">
      <alignment horizontal="left" vertical="center"/>
    </xf>
    <xf numFmtId="0" fontId="0" fillId="4" borderId="0" xfId="0" applyFont="1" applyFill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16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164" fontId="0" fillId="0" borderId="7" xfId="1" applyFont="1" applyBorder="1" applyProtection="1">
      <protection locked="0" hidden="1"/>
    </xf>
  </cellXfs>
  <cellStyles count="2">
    <cellStyle name="Milliers" xfId="1" builtinId="3"/>
    <cellStyle name="Normal" xfId="0" builtinId="0"/>
  </cellStyles>
  <dxfs count="1">
    <dxf>
      <font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topLeftCell="D2" zoomScale="90" zoomScaleNormal="90" workbookViewId="0">
      <selection activeCell="I25" sqref="I25"/>
    </sheetView>
  </sheetViews>
  <sheetFormatPr baseColWidth="10" defaultRowHeight="15" x14ac:dyDescent="0.25"/>
  <cols>
    <col min="1" max="1" width="20.42578125" customWidth="1"/>
    <col min="2" max="2" width="29.7109375" customWidth="1"/>
    <col min="3" max="3" width="20.5703125" customWidth="1"/>
    <col min="4" max="4" width="15.7109375" bestFit="1" customWidth="1"/>
    <col min="5" max="5" width="38.7109375" customWidth="1"/>
    <col min="6" max="6" width="24.5703125" customWidth="1"/>
    <col min="7" max="7" width="29.7109375" customWidth="1"/>
    <col min="8" max="8" width="23.5703125" bestFit="1" customWidth="1"/>
    <col min="9" max="9" width="11.85546875" bestFit="1" customWidth="1"/>
    <col min="10" max="10" width="51" bestFit="1" customWidth="1"/>
  </cols>
  <sheetData>
    <row r="1" spans="1:10" ht="26.25" x14ac:dyDescent="0.4">
      <c r="A1" s="61" t="s">
        <v>76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6.25" x14ac:dyDescent="0.4">
      <c r="A2" s="38" t="str">
        <f>IF(B35="","Attention : Penser à remplir le Droit à l'image",IF(B36="","Attention : Penser à remplir le Droit à l'image",IF(F37="","Attention : Penser à remplir le Droit à l'image",IF(F39="","Attention : Penser à remplir le Droit à l'image",IF(F40="","Attention : Penser à remplir le Droit à l'image","Votre inscription est complète, vous pouvez désormais l'envoyer")))))</f>
        <v>Attention : Penser à remplir le Droit à l'image</v>
      </c>
      <c r="B2" s="3"/>
      <c r="C2" s="3"/>
      <c r="D2" s="3"/>
      <c r="E2" s="3"/>
      <c r="F2" s="3"/>
      <c r="G2" s="3"/>
      <c r="H2" s="3"/>
    </row>
    <row r="3" spans="1:10" x14ac:dyDescent="0.25">
      <c r="A3" s="65" t="s">
        <v>85</v>
      </c>
      <c r="B3" s="66"/>
      <c r="C3" s="66"/>
      <c r="D3" s="66"/>
      <c r="E3" s="67"/>
      <c r="F3" s="65" t="s">
        <v>44</v>
      </c>
      <c r="G3" s="66"/>
      <c r="H3" s="66"/>
      <c r="I3" s="66"/>
      <c r="J3" s="67"/>
    </row>
    <row r="4" spans="1:10" x14ac:dyDescent="0.25">
      <c r="A4" s="18" t="s">
        <v>86</v>
      </c>
      <c r="B4" s="57"/>
      <c r="C4" s="18" t="s">
        <v>87</v>
      </c>
      <c r="D4" s="70"/>
      <c r="E4" s="71"/>
      <c r="F4" s="18" t="s">
        <v>52</v>
      </c>
      <c r="G4" s="26"/>
      <c r="H4" s="18" t="s">
        <v>53</v>
      </c>
      <c r="I4" s="70"/>
      <c r="J4" s="71"/>
    </row>
    <row r="5" spans="1:10" x14ac:dyDescent="0.25">
      <c r="A5" s="19" t="s">
        <v>42</v>
      </c>
      <c r="B5" s="56"/>
      <c r="C5" s="19" t="s">
        <v>43</v>
      </c>
      <c r="D5" s="68"/>
      <c r="E5" s="69"/>
      <c r="F5" s="19" t="s">
        <v>42</v>
      </c>
      <c r="G5" s="27"/>
      <c r="H5" s="19" t="s">
        <v>43</v>
      </c>
      <c r="I5" s="68"/>
      <c r="J5" s="69"/>
    </row>
    <row r="6" spans="1:10" ht="8.4499999999999993" customHeight="1" x14ac:dyDescent="0.25">
      <c r="A6" s="11"/>
      <c r="F6" s="11"/>
      <c r="H6" s="11"/>
    </row>
    <row r="7" spans="1:10" x14ac:dyDescent="0.25">
      <c r="A7" s="12" t="s">
        <v>45</v>
      </c>
      <c r="B7" s="62"/>
      <c r="C7" s="63"/>
      <c r="D7" s="63"/>
      <c r="E7" s="64"/>
      <c r="F7" s="12" t="s">
        <v>46</v>
      </c>
      <c r="G7" s="28"/>
      <c r="H7" s="12" t="s">
        <v>47</v>
      </c>
      <c r="I7" s="62"/>
      <c r="J7" s="64"/>
    </row>
    <row r="11" spans="1:10" s="2" customFormat="1" ht="30" x14ac:dyDescent="0.25">
      <c r="A11" s="4" t="s">
        <v>34</v>
      </c>
      <c r="B11" s="4" t="s">
        <v>35</v>
      </c>
      <c r="C11" s="5" t="s">
        <v>41</v>
      </c>
      <c r="D11" s="4" t="s">
        <v>36</v>
      </c>
      <c r="E11" s="4" t="s">
        <v>37</v>
      </c>
      <c r="F11" s="4" t="s">
        <v>38</v>
      </c>
      <c r="G11" s="4" t="s">
        <v>39</v>
      </c>
      <c r="H11" s="4" t="s">
        <v>78</v>
      </c>
      <c r="I11" s="4" t="s">
        <v>40</v>
      </c>
      <c r="J11" s="4"/>
    </row>
    <row r="12" spans="1:10" x14ac:dyDescent="0.25">
      <c r="A12" s="29"/>
      <c r="B12" s="29"/>
      <c r="C12" s="30"/>
      <c r="D12" s="30"/>
      <c r="E12" s="39" t="s">
        <v>79</v>
      </c>
      <c r="F12" s="39" t="str">
        <f>+IFERROR(VLOOKUP(C12&amp;D12,Feuil1!C:H,3,0),"")</f>
        <v/>
      </c>
      <c r="G12" s="39" t="str">
        <f>+IFERROR(VLOOKUP(C12&amp;D12,Feuil1!C:H,4,0),"")</f>
        <v/>
      </c>
      <c r="H12" s="36"/>
      <c r="I12" s="42">
        <f>+IFERROR(VLOOKUP(C12&amp;D12,Feuil1!C:H,5,0),0)</f>
        <v>0</v>
      </c>
      <c r="J12" s="51" t="str">
        <f>IF(H12="Oui","En attente Validation Club / Places limitées","")</f>
        <v/>
      </c>
    </row>
    <row r="13" spans="1:10" x14ac:dyDescent="0.25">
      <c r="A13" s="31"/>
      <c r="B13" s="31"/>
      <c r="C13" s="32"/>
      <c r="D13" s="32"/>
      <c r="E13" s="40" t="str">
        <f>IF(C13=2016,IFERROR(VLOOKUP(C13&amp;D13,Feuil1!C:D,2,0),"La discipline souhaitée n'existe pas"),IF(D13="","Renseigner la discipline souhaitée",IFERROR(VLOOKUP(C13&amp;D13,Feuil1!C:D,2,0),"La discipline souhaitée n'existe pas")))</f>
        <v>Renseigner la discipline souhaitée</v>
      </c>
      <c r="F13" s="40" t="str">
        <f>+IFERROR(VLOOKUP(C13&amp;D13,Feuil1!C:H,3,0),"")</f>
        <v/>
      </c>
      <c r="G13" s="40" t="str">
        <f>+IFERROR(VLOOKUP(C13&amp;D13,Feuil1!C:H,4,0),"")</f>
        <v/>
      </c>
      <c r="H13" s="32"/>
      <c r="I13" s="43">
        <f>+IFERROR(VLOOKUP(C13&amp;D13,Feuil1!C:H,5,0),0)</f>
        <v>0</v>
      </c>
      <c r="J13" s="52" t="str">
        <f t="shared" ref="J13:J22" si="0">IF(H13="Oui","En attente Validation Club / Places limitées","")</f>
        <v/>
      </c>
    </row>
    <row r="14" spans="1:10" x14ac:dyDescent="0.25">
      <c r="A14" s="31"/>
      <c r="B14" s="31"/>
      <c r="C14" s="32"/>
      <c r="D14" s="32"/>
      <c r="E14" s="40" t="str">
        <f>IF(C14=2016,IFERROR(VLOOKUP(C14&amp;D14,Feuil1!C:D,2,0),"La discipline souhaitée n'existe pas"),IF(D14="","Renseigner la discipline souhaitée",IFERROR(VLOOKUP(C14&amp;D14,Feuil1!C:D,2,0),"La discipline souhaitée n'existe pas")))</f>
        <v>Renseigner la discipline souhaitée</v>
      </c>
      <c r="F14" s="40" t="str">
        <f>+IFERROR(VLOOKUP(C14&amp;D14,Feuil1!C:H,3,0),"")</f>
        <v/>
      </c>
      <c r="G14" s="40" t="str">
        <f>+IFERROR(VLOOKUP(C14&amp;D14,Feuil1!C:H,4,0),"")</f>
        <v/>
      </c>
      <c r="H14" s="32"/>
      <c r="I14" s="43">
        <f>+IFERROR(VLOOKUP(C14&amp;D14,Feuil1!C:H,5,0),0)</f>
        <v>0</v>
      </c>
      <c r="J14" s="52" t="str">
        <f t="shared" si="0"/>
        <v/>
      </c>
    </row>
    <row r="15" spans="1:10" x14ac:dyDescent="0.25">
      <c r="A15" s="31"/>
      <c r="B15" s="31"/>
      <c r="C15" s="32"/>
      <c r="D15" s="32"/>
      <c r="E15" s="40" t="str">
        <f>IF(C15=2016,IFERROR(VLOOKUP(C15&amp;D15,Feuil1!C:D,2,0),"La discipline souhaitée n'existe pas"),IF(D15="","Renseigner la discipline souhaitée",IFERROR(VLOOKUP(C15&amp;D15,Feuil1!C:D,2,0),"La discipline souhaitée n'existe pas")))</f>
        <v>Renseigner la discipline souhaitée</v>
      </c>
      <c r="F15" s="40" t="str">
        <f>+IFERROR(VLOOKUP(C15&amp;D15,Feuil1!C:H,3,0),"")</f>
        <v/>
      </c>
      <c r="G15" s="40" t="str">
        <f>+IFERROR(VLOOKUP(C15&amp;D15,Feuil1!C:H,4,0),"")</f>
        <v/>
      </c>
      <c r="H15" s="32"/>
      <c r="I15" s="43">
        <f>+IFERROR(VLOOKUP(C15&amp;D15,Feuil1!C:H,5,0),0)</f>
        <v>0</v>
      </c>
      <c r="J15" s="52" t="str">
        <f t="shared" si="0"/>
        <v/>
      </c>
    </row>
    <row r="16" spans="1:10" x14ac:dyDescent="0.25">
      <c r="A16" s="31"/>
      <c r="B16" s="31"/>
      <c r="C16" s="32"/>
      <c r="D16" s="32"/>
      <c r="E16" s="40" t="str">
        <f>IF(C16=2016,IFERROR(VLOOKUP(C16&amp;D16,Feuil1!C:D,2,0),"La discipline souhaitée n'existe pas"),IF(D16="","Renseigner la discipline souhaitée",IFERROR(VLOOKUP(C16&amp;D16,Feuil1!C:D,2,0),"La discipline souhaitée n'existe pas")))</f>
        <v>Renseigner la discipline souhaitée</v>
      </c>
      <c r="F16" s="40" t="str">
        <f>+IFERROR(VLOOKUP(C16&amp;D16,Feuil1!C:H,3,0),"")</f>
        <v/>
      </c>
      <c r="G16" s="40" t="str">
        <f>+IFERROR(VLOOKUP(C16&amp;D16,Feuil1!C:H,4,0),"")</f>
        <v/>
      </c>
      <c r="H16" s="32"/>
      <c r="I16" s="43">
        <f>+IFERROR(VLOOKUP(C16&amp;D16,Feuil1!C:H,5,0),0)</f>
        <v>0</v>
      </c>
      <c r="J16" s="52" t="str">
        <f t="shared" si="0"/>
        <v/>
      </c>
    </row>
    <row r="17" spans="1:10" x14ac:dyDescent="0.25">
      <c r="A17" s="31"/>
      <c r="B17" s="31"/>
      <c r="C17" s="32"/>
      <c r="D17" s="32"/>
      <c r="E17" s="40" t="str">
        <f>IF(C17=2016,IFERROR(VLOOKUP(C17&amp;D17,Feuil1!C:D,2,0),"La discipline souhaitée n'existe pas"),IF(D17="","Renseigner la discipline souhaitée",IFERROR(VLOOKUP(C17&amp;D17,Feuil1!C:D,2,0),"La discipline souhaitée n'existe pas")))</f>
        <v>Renseigner la discipline souhaitée</v>
      </c>
      <c r="F17" s="40" t="str">
        <f>+IFERROR(VLOOKUP(C17&amp;D17,Feuil1!C:H,3,0),"")</f>
        <v/>
      </c>
      <c r="G17" s="40" t="str">
        <f>+IFERROR(VLOOKUP(C17&amp;D17,Feuil1!C:H,4,0),"")</f>
        <v/>
      </c>
      <c r="H17" s="32"/>
      <c r="I17" s="43">
        <f>+IFERROR(VLOOKUP(C17&amp;D17,Feuil1!C:H,5,0),0)</f>
        <v>0</v>
      </c>
      <c r="J17" s="52" t="str">
        <f t="shared" si="0"/>
        <v/>
      </c>
    </row>
    <row r="18" spans="1:10" x14ac:dyDescent="0.25">
      <c r="A18" s="31"/>
      <c r="B18" s="31"/>
      <c r="C18" s="32"/>
      <c r="D18" s="32"/>
      <c r="E18" s="40" t="str">
        <f>IF(C18=2016,IFERROR(VLOOKUP(C18&amp;D18,Feuil1!C:D,2,0),"La discipline souhaitée n'existe pas"),IF(D18="","Renseigner la discipline souhaitée",IFERROR(VLOOKUP(C18&amp;D18,Feuil1!C:D,2,0),"La discipline souhaitée n'existe pas")))</f>
        <v>Renseigner la discipline souhaitée</v>
      </c>
      <c r="F18" s="40" t="str">
        <f>+IFERROR(VLOOKUP(C18&amp;D18,Feuil1!C:H,3,0),"")</f>
        <v/>
      </c>
      <c r="G18" s="40" t="str">
        <f>+IFERROR(VLOOKUP(C18&amp;D18,Feuil1!C:H,4,0),"")</f>
        <v/>
      </c>
      <c r="H18" s="32"/>
      <c r="I18" s="43">
        <f>+IFERROR(VLOOKUP(C18&amp;D18,Feuil1!C:H,5,0),0)</f>
        <v>0</v>
      </c>
      <c r="J18" s="52" t="str">
        <f t="shared" si="0"/>
        <v/>
      </c>
    </row>
    <row r="19" spans="1:10" x14ac:dyDescent="0.25">
      <c r="A19" s="31"/>
      <c r="B19" s="31"/>
      <c r="C19" s="32"/>
      <c r="D19" s="32"/>
      <c r="E19" s="40" t="str">
        <f>IF(C19=2016,IFERROR(VLOOKUP(C19&amp;D19,Feuil1!C:D,2,0),"La discipline souhaitée n'existe pas"),IF(D19="","Renseigner la discipline souhaitée",IFERROR(VLOOKUP(C19&amp;D19,Feuil1!C:D,2,0),"La discipline souhaitée n'existe pas")))</f>
        <v>Renseigner la discipline souhaitée</v>
      </c>
      <c r="F19" s="40" t="str">
        <f>+IFERROR(VLOOKUP(C19&amp;D19,Feuil1!C:H,3,0),"")</f>
        <v/>
      </c>
      <c r="G19" s="40" t="str">
        <f>+IFERROR(VLOOKUP(C19&amp;D19,Feuil1!C:H,4,0),"")</f>
        <v/>
      </c>
      <c r="H19" s="32"/>
      <c r="I19" s="43">
        <f>+IFERROR(VLOOKUP(C19&amp;D19,Feuil1!C:H,5,0),0)</f>
        <v>0</v>
      </c>
      <c r="J19" s="52" t="str">
        <f t="shared" si="0"/>
        <v/>
      </c>
    </row>
    <row r="20" spans="1:10" x14ac:dyDescent="0.25">
      <c r="A20" s="31"/>
      <c r="B20" s="31"/>
      <c r="C20" s="32"/>
      <c r="D20" s="32"/>
      <c r="E20" s="40" t="str">
        <f>IF(C20=2016,IFERROR(VLOOKUP(C20&amp;D20,Feuil1!C:D,2,0),"La discipline souhaitée n'existe pas"),IF(D20="","Renseigner la discipline souhaitée",IFERROR(VLOOKUP(C20&amp;D20,Feuil1!C:D,2,0),"La discipline souhaitée n'existe pas")))</f>
        <v>Renseigner la discipline souhaitée</v>
      </c>
      <c r="F20" s="40" t="str">
        <f>+IFERROR(VLOOKUP(C20&amp;D20,Feuil1!C:H,3,0),"")</f>
        <v/>
      </c>
      <c r="G20" s="40" t="str">
        <f>+IFERROR(VLOOKUP(C20&amp;D20,Feuil1!C:H,4,0),"")</f>
        <v/>
      </c>
      <c r="H20" s="32"/>
      <c r="I20" s="43">
        <f>+IFERROR(VLOOKUP(C20&amp;D20,Feuil1!C:H,5,0),0)</f>
        <v>0</v>
      </c>
      <c r="J20" s="52" t="str">
        <f t="shared" si="0"/>
        <v/>
      </c>
    </row>
    <row r="21" spans="1:10" x14ac:dyDescent="0.25">
      <c r="A21" s="31"/>
      <c r="B21" s="31"/>
      <c r="C21" s="32"/>
      <c r="D21" s="32"/>
      <c r="E21" s="40" t="str">
        <f>IF(C21=2016,IFERROR(VLOOKUP(C21&amp;D21,Feuil1!C:D,2,0),"La discipline souhaitée n'existe pas"),IF(D21="","Renseigner la discipline souhaitée",IFERROR(VLOOKUP(C21&amp;D21,Feuil1!C:D,2,0),"La discipline souhaitée n'existe pas")))</f>
        <v>Renseigner la discipline souhaitée</v>
      </c>
      <c r="F21" s="40" t="str">
        <f>+IFERROR(VLOOKUP(C21&amp;D21,Feuil1!C:H,3,0),"")</f>
        <v/>
      </c>
      <c r="G21" s="40" t="str">
        <f>+IFERROR(VLOOKUP(C21&amp;D21,Feuil1!C:H,4,0),"")</f>
        <v/>
      </c>
      <c r="H21" s="32"/>
      <c r="I21" s="43">
        <f>+IFERROR(VLOOKUP(C21&amp;D21,Feuil1!C:H,5,0),0)</f>
        <v>0</v>
      </c>
      <c r="J21" s="52" t="str">
        <f t="shared" si="0"/>
        <v/>
      </c>
    </row>
    <row r="22" spans="1:10" x14ac:dyDescent="0.25">
      <c r="A22" s="33"/>
      <c r="B22" s="33"/>
      <c r="C22" s="34"/>
      <c r="D22" s="34"/>
      <c r="E22" s="41" t="str">
        <f>IF(C22=2016,IFERROR(VLOOKUP(C22&amp;D22,Feuil1!C:D,2,0),"La discipline souhaitée n'existe pas"),IF(D22="","Renseigner la discipline souhaitée",IFERROR(VLOOKUP(C22&amp;D22,Feuil1!C:D,2,0),"La discipline souhaitée n'existe pas")))</f>
        <v>Renseigner la discipline souhaitée</v>
      </c>
      <c r="F22" s="41" t="str">
        <f>+IFERROR(VLOOKUP(C22&amp;D22,Feuil1!C:H,3,0),"")</f>
        <v/>
      </c>
      <c r="G22" s="41" t="str">
        <f>+IFERROR(VLOOKUP(C22&amp;D22,Feuil1!C:H,4,0),"")</f>
        <v/>
      </c>
      <c r="H22" s="32"/>
      <c r="I22" s="44">
        <f>+IFERROR(VLOOKUP(C22&amp;D22,Feuil1!C:H,5,0),0)</f>
        <v>0</v>
      </c>
      <c r="J22" s="53" t="str">
        <f t="shared" si="0"/>
        <v/>
      </c>
    </row>
    <row r="23" spans="1:10" x14ac:dyDescent="0.25">
      <c r="C23" s="1"/>
      <c r="D23" s="1"/>
      <c r="E23" s="1"/>
      <c r="F23" s="1"/>
      <c r="G23" s="1"/>
      <c r="H23" s="6" t="s">
        <v>54</v>
      </c>
      <c r="I23" s="55">
        <f>SUM(I12:I22)</f>
        <v>0</v>
      </c>
    </row>
    <row r="24" spans="1:10" x14ac:dyDescent="0.25">
      <c r="A24" s="17" t="s">
        <v>57</v>
      </c>
      <c r="B24" s="13" t="s">
        <v>88</v>
      </c>
      <c r="C24" s="13" t="s">
        <v>58</v>
      </c>
      <c r="D24" s="13" t="s">
        <v>59</v>
      </c>
      <c r="E24" s="1"/>
      <c r="F24" s="1"/>
      <c r="G24" s="1"/>
      <c r="H24" s="7" t="str">
        <f>+IF(COUNTA(A12:A22)&gt;=2,IF(COUNTA(A12:A22)&gt;=3,IF(COUNTA(A12:A22)&gt;=4,"Réduction 15%","Réduction 10%"),"Réduction 5%"),"")</f>
        <v/>
      </c>
      <c r="I24" s="45" t="str">
        <f>+IF(COUNTA(A12:A22)&gt;=2,IF(COUNTA(A12:A22)&gt;=3,IF(COUNTA(A12:A22)&gt;=4,-ROUND(I23*15%,2),-ROUND(I23*10%,2)),-ROUND(I23*5%,2)),"")</f>
        <v/>
      </c>
    </row>
    <row r="25" spans="1:10" x14ac:dyDescent="0.25">
      <c r="A25" s="9" t="s">
        <v>82</v>
      </c>
      <c r="B25" s="35"/>
      <c r="C25" s="47" t="str">
        <f>IF(B25=1,I26,IF(B25=2,ROUND(I26/2,0),IF(B25=3,ROUND(I26/3,0),"")))</f>
        <v/>
      </c>
      <c r="D25" s="48" t="str">
        <f>IF(C25="","","31/10/2020")</f>
        <v/>
      </c>
      <c r="E25" s="1"/>
      <c r="F25" s="1"/>
      <c r="G25" s="1"/>
      <c r="H25" s="8" t="s">
        <v>55</v>
      </c>
      <c r="I25" s="72"/>
      <c r="J25" s="54" t="str">
        <f>+IF(I25&gt;0,"Attention, le montant doit être négatif","")</f>
        <v/>
      </c>
    </row>
    <row r="26" spans="1:10" x14ac:dyDescent="0.25">
      <c r="A26" s="58" t="s">
        <v>83</v>
      </c>
      <c r="B26" s="15"/>
      <c r="C26" s="47" t="str">
        <f>IF(B25=1,"",IF(B25=2,I26-C25,IF(B25=3,ROUND(I26/3,0),"")))</f>
        <v/>
      </c>
      <c r="D26" s="48" t="str">
        <f>IF(C26="","","30/11/2020")</f>
        <v/>
      </c>
      <c r="H26" s="14" t="s">
        <v>56</v>
      </c>
      <c r="I26" s="46">
        <f>+SUM(I23:I25)</f>
        <v>0</v>
      </c>
    </row>
    <row r="27" spans="1:10" x14ac:dyDescent="0.25">
      <c r="A27" s="10"/>
      <c r="B27" s="16"/>
      <c r="C27" s="49" t="str">
        <f>IF(B25=1,"",IF(B25=2,"",IF(B25=3,I26-C25-C26,"")))</f>
        <v/>
      </c>
      <c r="D27" s="50" t="str">
        <f>IF(C26="","","31/01/2021")</f>
        <v/>
      </c>
    </row>
    <row r="29" spans="1:10" ht="26.25" x14ac:dyDescent="0.4">
      <c r="A29" s="25" t="s">
        <v>80</v>
      </c>
    </row>
    <row r="30" spans="1:10" x14ac:dyDescent="0.25">
      <c r="A30" t="s">
        <v>81</v>
      </c>
      <c r="D30" s="37"/>
      <c r="E30" s="54" t="str">
        <f>IF(D30="","Pensez à rensigner la case concernant le règlement intérieur","")</f>
        <v>Pensez à rensigner la case concernant le règlement intérieur</v>
      </c>
    </row>
    <row r="32" spans="1:10" ht="26.25" x14ac:dyDescent="0.4">
      <c r="A32" s="25" t="s">
        <v>67</v>
      </c>
    </row>
    <row r="33" spans="1:10" x14ac:dyDescent="0.25">
      <c r="A33" s="59" t="s">
        <v>84</v>
      </c>
      <c r="B33" s="59"/>
      <c r="C33" s="59"/>
      <c r="D33" s="59"/>
      <c r="E33" s="59"/>
      <c r="F33" s="59"/>
      <c r="G33" s="59"/>
      <c r="H33" s="59"/>
      <c r="I33" s="59"/>
      <c r="J33" s="59"/>
    </row>
    <row r="34" spans="1:10" x14ac:dyDescent="0.25">
      <c r="A34" s="23" t="s">
        <v>60</v>
      </c>
      <c r="B34" s="22"/>
      <c r="C34" s="22"/>
      <c r="D34" s="22"/>
      <c r="E34" s="22"/>
      <c r="F34" s="22"/>
      <c r="G34" s="22"/>
      <c r="H34" s="22"/>
      <c r="I34" s="22"/>
      <c r="J34" s="22"/>
    </row>
    <row r="35" spans="1:10" x14ac:dyDescent="0.25">
      <c r="A35" s="23" t="s">
        <v>63</v>
      </c>
      <c r="B35" s="60"/>
      <c r="C35" s="60"/>
      <c r="D35" s="22"/>
      <c r="E35" s="22"/>
      <c r="F35" s="22"/>
      <c r="G35" s="22"/>
      <c r="H35" s="22"/>
      <c r="I35" s="22"/>
      <c r="J35" s="22"/>
    </row>
    <row r="36" spans="1:10" x14ac:dyDescent="0.25">
      <c r="A36" s="23" t="s">
        <v>62</v>
      </c>
      <c r="B36" s="60"/>
      <c r="C36" s="60"/>
      <c r="D36" s="22"/>
      <c r="E36" s="22"/>
      <c r="F36" s="22"/>
      <c r="G36" s="22"/>
      <c r="H36" s="22"/>
      <c r="I36" s="22"/>
      <c r="J36" s="22"/>
    </row>
    <row r="37" spans="1:10" x14ac:dyDescent="0.25">
      <c r="A37" s="23" t="s">
        <v>61</v>
      </c>
      <c r="B37" s="22"/>
      <c r="C37" s="22"/>
      <c r="D37" s="22"/>
      <c r="E37" s="22"/>
      <c r="F37" s="37"/>
      <c r="G37" s="22"/>
      <c r="H37" s="22"/>
      <c r="I37" s="22"/>
      <c r="J37" s="22"/>
    </row>
    <row r="38" spans="1:10" x14ac:dyDescent="0.25">
      <c r="A38" s="24" t="s">
        <v>64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25">
      <c r="A39" s="24" t="s">
        <v>65</v>
      </c>
      <c r="B39" s="22"/>
      <c r="C39" s="22"/>
      <c r="D39" s="22"/>
      <c r="E39" s="22"/>
      <c r="F39" s="37"/>
      <c r="G39" s="22"/>
      <c r="H39" s="22"/>
      <c r="I39" s="22"/>
      <c r="J39" s="22"/>
    </row>
    <row r="40" spans="1:10" x14ac:dyDescent="0.25">
      <c r="A40" s="24" t="s">
        <v>66</v>
      </c>
      <c r="B40" s="22"/>
      <c r="C40" s="22"/>
      <c r="D40" s="22"/>
      <c r="E40" s="22"/>
      <c r="F40" s="37"/>
      <c r="G40" s="22"/>
      <c r="H40" s="22"/>
      <c r="I40" s="22"/>
      <c r="J40" s="22"/>
    </row>
    <row r="41" spans="1:10" x14ac:dyDescent="0.25">
      <c r="A41" s="24" t="s">
        <v>68</v>
      </c>
    </row>
    <row r="42" spans="1:10" ht="20.25" x14ac:dyDescent="0.25">
      <c r="A42" s="21"/>
    </row>
    <row r="43" spans="1:10" ht="20.25" x14ac:dyDescent="0.25">
      <c r="A43" s="20"/>
    </row>
    <row r="44" spans="1:10" ht="20.25" x14ac:dyDescent="0.25">
      <c r="A44" s="20"/>
    </row>
  </sheetData>
  <sheetProtection password="A9D9" sheet="1" objects="1" scenarios="1"/>
  <dataConsolidate/>
  <mergeCells count="12">
    <mergeCell ref="A33:J33"/>
    <mergeCell ref="B35:C35"/>
    <mergeCell ref="B36:C36"/>
    <mergeCell ref="A1:J1"/>
    <mergeCell ref="B7:E7"/>
    <mergeCell ref="I7:J7"/>
    <mergeCell ref="A3:E3"/>
    <mergeCell ref="F3:J3"/>
    <mergeCell ref="D5:E5"/>
    <mergeCell ref="D4:E4"/>
    <mergeCell ref="I4:J4"/>
    <mergeCell ref="I5:J5"/>
  </mergeCells>
  <conditionalFormatting sqref="D12">
    <cfRule type="expression" dxfId="0" priority="1">
      <formula>$E$12</formula>
    </cfRule>
  </conditionalFormatting>
  <pageMargins left="0.19685039370078741" right="0.19685039370078741" top="0.19685039370078741" bottom="0.19685039370078741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Feuil1!$N$1:$N$19</xm:f>
          </x14:formula1>
          <xm:sqref>C12:C22</xm:sqref>
        </x14:dataValidation>
        <x14:dataValidation type="list" allowBlank="1" showInputMessage="1" showErrorMessage="1">
          <x14:formula1>
            <xm:f>Feuil1!$O$2:$O$3</xm:f>
          </x14:formula1>
          <xm:sqref>H12:H22 F37 F39:F40</xm:sqref>
        </x14:dataValidation>
        <x14:dataValidation type="list" allowBlank="1" showInputMessage="1" showErrorMessage="1">
          <x14:formula1>
            <xm:f>Feuil1!$L$8:$L$10</xm:f>
          </x14:formula1>
          <xm:sqref>B25</xm:sqref>
        </x14:dataValidation>
        <x14:dataValidation type="list" allowBlank="1" showInputMessage="1" showErrorMessage="1">
          <x14:formula1>
            <xm:f>Feuil1!$Q$1:$Q$2</xm:f>
          </x14:formula1>
          <xm:sqref>B36:C36</xm:sqref>
        </x14:dataValidation>
        <x14:dataValidation type="list" allowBlank="1" showInputMessage="1" showErrorMessage="1">
          <x14:formula1>
            <xm:f>Feuil1!$O$2</xm:f>
          </x14:formula1>
          <xm:sqref>D30</xm:sqref>
        </x14:dataValidation>
        <x14:dataValidation type="list" allowBlank="1" showInputMessage="1" showErrorMessage="1">
          <x14:formula1>
            <xm:f>Feuil1!$M$1:$M$6</xm:f>
          </x14:formula1>
          <xm:sqref>D12:D22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selection activeCell="M13" sqref="M13"/>
    </sheetView>
  </sheetViews>
  <sheetFormatPr baseColWidth="10" defaultColWidth="8.85546875" defaultRowHeight="15" x14ac:dyDescent="0.25"/>
  <cols>
    <col min="1" max="1" width="6.28515625" bestFit="1" customWidth="1"/>
    <col min="2" max="2" width="12" bestFit="1" customWidth="1"/>
    <col min="3" max="3" width="12" customWidth="1"/>
    <col min="4" max="4" width="22.42578125" bestFit="1" customWidth="1"/>
    <col min="5" max="5" width="20.5703125" bestFit="1" customWidth="1"/>
    <col min="6" max="6" width="9.7109375" bestFit="1" customWidth="1"/>
    <col min="7" max="7" width="7.28515625" bestFit="1" customWidth="1"/>
    <col min="13" max="13" width="15.7109375" bestFit="1" customWidth="1"/>
    <col min="14" max="14" width="6.28515625" bestFit="1" customWidth="1"/>
  </cols>
  <sheetData>
    <row r="1" spans="1:17" x14ac:dyDescent="0.25">
      <c r="A1">
        <v>2016</v>
      </c>
      <c r="C1" t="str">
        <f>+A1&amp;B1</f>
        <v>2016</v>
      </c>
      <c r="D1" t="s">
        <v>0</v>
      </c>
      <c r="E1" t="s">
        <v>4</v>
      </c>
      <c r="F1" t="s">
        <v>5</v>
      </c>
      <c r="G1">
        <f t="shared" ref="G1:G45" si="0">+VLOOKUP(F1,J:K,2,0)</f>
        <v>140</v>
      </c>
      <c r="J1" t="s">
        <v>5</v>
      </c>
      <c r="K1">
        <v>140</v>
      </c>
      <c r="N1">
        <v>2016</v>
      </c>
      <c r="Q1" t="s">
        <v>77</v>
      </c>
    </row>
    <row r="2" spans="1:17" x14ac:dyDescent="0.25">
      <c r="A2">
        <v>2015</v>
      </c>
      <c r="C2" t="str">
        <f t="shared" ref="C2:C39" si="1">+A2&amp;B2</f>
        <v>2015</v>
      </c>
      <c r="D2" t="s">
        <v>1</v>
      </c>
      <c r="E2" t="s">
        <v>6</v>
      </c>
      <c r="F2" t="s">
        <v>5</v>
      </c>
      <c r="G2">
        <f t="shared" si="0"/>
        <v>140</v>
      </c>
      <c r="J2" t="s">
        <v>8</v>
      </c>
      <c r="K2">
        <v>180</v>
      </c>
      <c r="M2" t="s">
        <v>15</v>
      </c>
      <c r="N2">
        <v>2015</v>
      </c>
      <c r="O2" t="s">
        <v>48</v>
      </c>
    </row>
    <row r="3" spans="1:17" x14ac:dyDescent="0.25">
      <c r="A3">
        <v>2014</v>
      </c>
      <c r="C3" t="str">
        <f t="shared" si="1"/>
        <v>2014</v>
      </c>
      <c r="D3" t="s">
        <v>2</v>
      </c>
      <c r="E3" t="s">
        <v>7</v>
      </c>
      <c r="F3" t="s">
        <v>8</v>
      </c>
      <c r="G3">
        <f t="shared" si="0"/>
        <v>180</v>
      </c>
      <c r="J3" t="s">
        <v>12</v>
      </c>
      <c r="K3">
        <v>220</v>
      </c>
      <c r="M3" t="s">
        <v>17</v>
      </c>
      <c r="N3">
        <v>2014</v>
      </c>
      <c r="O3" t="s">
        <v>49</v>
      </c>
    </row>
    <row r="4" spans="1:17" x14ac:dyDescent="0.25">
      <c r="A4">
        <v>2013</v>
      </c>
      <c r="C4" t="str">
        <f t="shared" si="1"/>
        <v>2013</v>
      </c>
      <c r="D4" t="s">
        <v>3</v>
      </c>
      <c r="E4" t="s">
        <v>9</v>
      </c>
      <c r="F4" t="s">
        <v>8</v>
      </c>
      <c r="G4">
        <f t="shared" si="0"/>
        <v>180</v>
      </c>
      <c r="J4" t="s">
        <v>21</v>
      </c>
      <c r="K4">
        <v>260</v>
      </c>
      <c r="M4" t="s">
        <v>50</v>
      </c>
      <c r="N4">
        <v>2013</v>
      </c>
    </row>
    <row r="5" spans="1:17" x14ac:dyDescent="0.25">
      <c r="A5">
        <v>2013</v>
      </c>
      <c r="C5" t="str">
        <f t="shared" si="1"/>
        <v>2013</v>
      </c>
      <c r="D5" t="s">
        <v>10</v>
      </c>
      <c r="E5" t="s">
        <v>11</v>
      </c>
      <c r="F5" t="s">
        <v>12</v>
      </c>
      <c r="G5">
        <f t="shared" si="0"/>
        <v>220</v>
      </c>
      <c r="M5" t="s">
        <v>51</v>
      </c>
    </row>
    <row r="6" spans="1:17" x14ac:dyDescent="0.25">
      <c r="A6">
        <v>2012</v>
      </c>
      <c r="B6" t="s">
        <v>15</v>
      </c>
      <c r="C6" t="str">
        <f t="shared" si="1"/>
        <v>2012Classique</v>
      </c>
      <c r="D6" t="s">
        <v>10</v>
      </c>
      <c r="E6" t="s">
        <v>11</v>
      </c>
      <c r="F6" t="s">
        <v>12</v>
      </c>
      <c r="G6">
        <f t="shared" si="0"/>
        <v>220</v>
      </c>
      <c r="M6" t="s">
        <v>69</v>
      </c>
      <c r="N6">
        <v>2012</v>
      </c>
    </row>
    <row r="7" spans="1:17" x14ac:dyDescent="0.25">
      <c r="A7">
        <v>2011</v>
      </c>
      <c r="B7" t="s">
        <v>15</v>
      </c>
      <c r="C7" t="str">
        <f t="shared" si="1"/>
        <v>2011Classique</v>
      </c>
      <c r="D7" t="s">
        <v>10</v>
      </c>
      <c r="E7" t="s">
        <v>11</v>
      </c>
      <c r="F7" t="s">
        <v>12</v>
      </c>
      <c r="G7">
        <f t="shared" si="0"/>
        <v>220</v>
      </c>
      <c r="N7">
        <v>2011</v>
      </c>
    </row>
    <row r="8" spans="1:17" x14ac:dyDescent="0.25">
      <c r="A8">
        <v>2010</v>
      </c>
      <c r="B8" t="s">
        <v>15</v>
      </c>
      <c r="C8" t="str">
        <f t="shared" si="1"/>
        <v>2010Classique</v>
      </c>
      <c r="D8" t="s">
        <v>13</v>
      </c>
      <c r="E8" t="s">
        <v>14</v>
      </c>
      <c r="F8" t="s">
        <v>21</v>
      </c>
      <c r="G8">
        <f t="shared" si="0"/>
        <v>260</v>
      </c>
      <c r="L8">
        <v>1</v>
      </c>
      <c r="N8">
        <v>2010</v>
      </c>
    </row>
    <row r="9" spans="1:17" x14ac:dyDescent="0.25">
      <c r="A9">
        <v>2009</v>
      </c>
      <c r="B9" t="s">
        <v>15</v>
      </c>
      <c r="C9" t="str">
        <f t="shared" si="1"/>
        <v>2009Classique</v>
      </c>
      <c r="D9" t="s">
        <v>13</v>
      </c>
      <c r="E9" t="s">
        <v>14</v>
      </c>
      <c r="F9" t="s">
        <v>21</v>
      </c>
      <c r="G9">
        <f t="shared" si="0"/>
        <v>260</v>
      </c>
      <c r="L9">
        <v>2</v>
      </c>
      <c r="N9">
        <v>2009</v>
      </c>
    </row>
    <row r="10" spans="1:17" x14ac:dyDescent="0.25">
      <c r="A10">
        <v>2008</v>
      </c>
      <c r="B10" t="s">
        <v>15</v>
      </c>
      <c r="C10" t="str">
        <f t="shared" si="1"/>
        <v>2008Classique</v>
      </c>
      <c r="D10" t="s">
        <v>13</v>
      </c>
      <c r="E10" t="s">
        <v>20</v>
      </c>
      <c r="F10" t="s">
        <v>21</v>
      </c>
      <c r="G10">
        <f t="shared" si="0"/>
        <v>260</v>
      </c>
      <c r="L10">
        <v>3</v>
      </c>
      <c r="N10">
        <v>2008</v>
      </c>
    </row>
    <row r="11" spans="1:17" x14ac:dyDescent="0.25">
      <c r="A11">
        <v>2007</v>
      </c>
      <c r="B11" t="s">
        <v>15</v>
      </c>
      <c r="C11" t="str">
        <f t="shared" si="1"/>
        <v>2007Classique</v>
      </c>
      <c r="D11" t="s">
        <v>33</v>
      </c>
      <c r="E11" t="s">
        <v>20</v>
      </c>
      <c r="F11" t="s">
        <v>21</v>
      </c>
      <c r="G11">
        <f t="shared" si="0"/>
        <v>260</v>
      </c>
      <c r="N11">
        <v>2007</v>
      </c>
    </row>
    <row r="12" spans="1:17" x14ac:dyDescent="0.25">
      <c r="A12">
        <v>2006</v>
      </c>
      <c r="B12" t="s">
        <v>15</v>
      </c>
      <c r="C12" t="str">
        <f t="shared" si="1"/>
        <v>2006Classique</v>
      </c>
      <c r="D12" t="s">
        <v>33</v>
      </c>
      <c r="E12" t="s">
        <v>20</v>
      </c>
      <c r="F12" t="s">
        <v>21</v>
      </c>
      <c r="G12">
        <f t="shared" si="0"/>
        <v>260</v>
      </c>
      <c r="N12">
        <v>2006</v>
      </c>
    </row>
    <row r="13" spans="1:17" x14ac:dyDescent="0.25">
      <c r="A13">
        <v>2005</v>
      </c>
      <c r="B13" t="s">
        <v>15</v>
      </c>
      <c r="C13" t="str">
        <f t="shared" si="1"/>
        <v>2005Classique</v>
      </c>
      <c r="D13" t="s">
        <v>33</v>
      </c>
      <c r="E13" t="s">
        <v>20</v>
      </c>
      <c r="F13" t="s">
        <v>21</v>
      </c>
      <c r="G13">
        <f t="shared" si="0"/>
        <v>260</v>
      </c>
      <c r="N13">
        <v>2005</v>
      </c>
    </row>
    <row r="14" spans="1:17" x14ac:dyDescent="0.25">
      <c r="A14">
        <v>2004</v>
      </c>
      <c r="B14" t="s">
        <v>15</v>
      </c>
      <c r="C14" t="str">
        <f t="shared" si="1"/>
        <v>2004Classique</v>
      </c>
      <c r="D14" t="s">
        <v>33</v>
      </c>
      <c r="E14" t="s">
        <v>20</v>
      </c>
      <c r="F14" t="s">
        <v>21</v>
      </c>
      <c r="G14">
        <f t="shared" si="0"/>
        <v>260</v>
      </c>
      <c r="N14">
        <v>2004</v>
      </c>
    </row>
    <row r="15" spans="1:17" x14ac:dyDescent="0.25">
      <c r="A15">
        <v>2003</v>
      </c>
      <c r="B15" t="s">
        <v>15</v>
      </c>
      <c r="C15" t="str">
        <f t="shared" si="1"/>
        <v>2003Classique</v>
      </c>
      <c r="D15" t="s">
        <v>33</v>
      </c>
      <c r="E15" t="s">
        <v>20</v>
      </c>
      <c r="F15" t="s">
        <v>21</v>
      </c>
      <c r="G15">
        <f t="shared" si="0"/>
        <v>260</v>
      </c>
      <c r="N15">
        <v>2003</v>
      </c>
    </row>
    <row r="16" spans="1:17" x14ac:dyDescent="0.25">
      <c r="A16">
        <v>2002</v>
      </c>
      <c r="B16" t="s">
        <v>15</v>
      </c>
      <c r="C16" t="str">
        <f t="shared" si="1"/>
        <v>2002Classique</v>
      </c>
      <c r="D16" t="s">
        <v>33</v>
      </c>
      <c r="E16" t="s">
        <v>20</v>
      </c>
      <c r="F16" t="s">
        <v>21</v>
      </c>
      <c r="G16">
        <f t="shared" si="0"/>
        <v>260</v>
      </c>
      <c r="N16">
        <v>2002</v>
      </c>
    </row>
    <row r="17" spans="1:14" x14ac:dyDescent="0.25">
      <c r="A17">
        <v>2001</v>
      </c>
      <c r="B17" t="s">
        <v>15</v>
      </c>
      <c r="C17" t="str">
        <f t="shared" si="1"/>
        <v>2001Classique</v>
      </c>
      <c r="D17" t="s">
        <v>33</v>
      </c>
      <c r="E17" t="s">
        <v>20</v>
      </c>
      <c r="F17" t="s">
        <v>21</v>
      </c>
      <c r="G17">
        <f t="shared" si="0"/>
        <v>260</v>
      </c>
      <c r="N17">
        <v>2001</v>
      </c>
    </row>
    <row r="18" spans="1:14" x14ac:dyDescent="0.25">
      <c r="A18">
        <v>2000</v>
      </c>
      <c r="B18" t="s">
        <v>15</v>
      </c>
      <c r="C18" t="str">
        <f t="shared" si="1"/>
        <v>2000Classique</v>
      </c>
      <c r="D18" t="s">
        <v>33</v>
      </c>
      <c r="E18" t="s">
        <v>20</v>
      </c>
      <c r="F18" t="s">
        <v>21</v>
      </c>
      <c r="G18">
        <f t="shared" si="0"/>
        <v>260</v>
      </c>
      <c r="N18">
        <v>2000</v>
      </c>
    </row>
    <row r="19" spans="1:14" x14ac:dyDescent="0.25">
      <c r="A19" t="s">
        <v>16</v>
      </c>
      <c r="B19" t="s">
        <v>15</v>
      </c>
      <c r="C19" t="str">
        <f t="shared" si="1"/>
        <v>AdulteClassique</v>
      </c>
      <c r="D19" t="s">
        <v>33</v>
      </c>
      <c r="E19" t="s">
        <v>20</v>
      </c>
      <c r="F19" t="s">
        <v>21</v>
      </c>
      <c r="G19">
        <f t="shared" si="0"/>
        <v>260</v>
      </c>
      <c r="N19" t="s">
        <v>16</v>
      </c>
    </row>
    <row r="20" spans="1:14" x14ac:dyDescent="0.25">
      <c r="A20">
        <v>2012</v>
      </c>
      <c r="B20" t="s">
        <v>17</v>
      </c>
      <c r="C20" t="str">
        <f t="shared" si="1"/>
        <v>2012Jazz</v>
      </c>
      <c r="D20" t="s">
        <v>18</v>
      </c>
      <c r="E20" t="s">
        <v>19</v>
      </c>
      <c r="F20" t="s">
        <v>12</v>
      </c>
      <c r="G20">
        <f t="shared" si="0"/>
        <v>220</v>
      </c>
    </row>
    <row r="21" spans="1:14" x14ac:dyDescent="0.25">
      <c r="A21">
        <v>2011</v>
      </c>
      <c r="B21" t="s">
        <v>17</v>
      </c>
      <c r="C21" t="str">
        <f t="shared" si="1"/>
        <v>2011Jazz</v>
      </c>
      <c r="D21" t="s">
        <v>18</v>
      </c>
      <c r="E21" t="s">
        <v>19</v>
      </c>
      <c r="F21" t="s">
        <v>12</v>
      </c>
      <c r="G21">
        <f t="shared" si="0"/>
        <v>220</v>
      </c>
    </row>
    <row r="22" spans="1:14" x14ac:dyDescent="0.25">
      <c r="A22">
        <v>2010</v>
      </c>
      <c r="B22" t="s">
        <v>17</v>
      </c>
      <c r="C22" t="str">
        <f t="shared" si="1"/>
        <v>2010Jazz</v>
      </c>
      <c r="D22" t="s">
        <v>22</v>
      </c>
      <c r="E22" t="s">
        <v>23</v>
      </c>
      <c r="F22" t="s">
        <v>21</v>
      </c>
      <c r="G22">
        <f t="shared" si="0"/>
        <v>260</v>
      </c>
    </row>
    <row r="23" spans="1:14" x14ac:dyDescent="0.25">
      <c r="A23">
        <v>2009</v>
      </c>
      <c r="B23" t="s">
        <v>17</v>
      </c>
      <c r="C23" t="str">
        <f t="shared" si="1"/>
        <v>2009Jazz</v>
      </c>
      <c r="D23" t="s">
        <v>26</v>
      </c>
      <c r="E23" t="s">
        <v>24</v>
      </c>
      <c r="F23" t="s">
        <v>21</v>
      </c>
      <c r="G23">
        <f t="shared" si="0"/>
        <v>260</v>
      </c>
    </row>
    <row r="24" spans="1:14" x14ac:dyDescent="0.25">
      <c r="A24">
        <v>2008</v>
      </c>
      <c r="B24" t="s">
        <v>17</v>
      </c>
      <c r="C24" t="str">
        <f t="shared" si="1"/>
        <v>2008Jazz</v>
      </c>
      <c r="D24" t="s">
        <v>26</v>
      </c>
      <c r="E24" t="s">
        <v>24</v>
      </c>
      <c r="F24" t="s">
        <v>21</v>
      </c>
      <c r="G24">
        <f t="shared" si="0"/>
        <v>260</v>
      </c>
    </row>
    <row r="25" spans="1:14" x14ac:dyDescent="0.25">
      <c r="A25">
        <v>2007</v>
      </c>
      <c r="B25" t="s">
        <v>17</v>
      </c>
      <c r="C25" t="str">
        <f t="shared" si="1"/>
        <v>2007Jazz</v>
      </c>
      <c r="D25" t="s">
        <v>25</v>
      </c>
      <c r="E25" t="s">
        <v>27</v>
      </c>
      <c r="F25" t="s">
        <v>21</v>
      </c>
      <c r="G25">
        <f t="shared" si="0"/>
        <v>260</v>
      </c>
    </row>
    <row r="26" spans="1:14" x14ac:dyDescent="0.25">
      <c r="A26">
        <v>2006</v>
      </c>
      <c r="B26" t="s">
        <v>17</v>
      </c>
      <c r="C26" t="str">
        <f t="shared" si="1"/>
        <v>2006Jazz</v>
      </c>
      <c r="D26" t="s">
        <v>25</v>
      </c>
      <c r="E26" t="s">
        <v>27</v>
      </c>
      <c r="F26" t="s">
        <v>21</v>
      </c>
      <c r="G26">
        <f t="shared" si="0"/>
        <v>260</v>
      </c>
    </row>
    <row r="27" spans="1:14" x14ac:dyDescent="0.25">
      <c r="A27">
        <v>2005</v>
      </c>
      <c r="B27" t="s">
        <v>17</v>
      </c>
      <c r="C27" t="str">
        <f t="shared" si="1"/>
        <v>2005Jazz</v>
      </c>
      <c r="D27" t="s">
        <v>28</v>
      </c>
      <c r="E27" t="s">
        <v>29</v>
      </c>
      <c r="F27" t="s">
        <v>21</v>
      </c>
      <c r="G27">
        <f t="shared" si="0"/>
        <v>260</v>
      </c>
    </row>
    <row r="28" spans="1:14" x14ac:dyDescent="0.25">
      <c r="A28">
        <v>2004</v>
      </c>
      <c r="B28" t="s">
        <v>17</v>
      </c>
      <c r="C28" t="str">
        <f t="shared" si="1"/>
        <v>2004Jazz</v>
      </c>
      <c r="D28" t="s">
        <v>28</v>
      </c>
      <c r="E28" t="s">
        <v>29</v>
      </c>
      <c r="F28" t="s">
        <v>21</v>
      </c>
      <c r="G28">
        <f t="shared" si="0"/>
        <v>260</v>
      </c>
    </row>
    <row r="29" spans="1:14" x14ac:dyDescent="0.25">
      <c r="A29">
        <v>2003</v>
      </c>
      <c r="B29" t="s">
        <v>17</v>
      </c>
      <c r="C29" t="str">
        <f t="shared" si="1"/>
        <v>2003Jazz</v>
      </c>
      <c r="D29" t="s">
        <v>28</v>
      </c>
      <c r="E29" t="s">
        <v>29</v>
      </c>
      <c r="F29" t="s">
        <v>21</v>
      </c>
      <c r="G29">
        <f t="shared" si="0"/>
        <v>260</v>
      </c>
    </row>
    <row r="30" spans="1:14" x14ac:dyDescent="0.25">
      <c r="A30">
        <v>2002</v>
      </c>
      <c r="B30" t="s">
        <v>17</v>
      </c>
      <c r="C30" t="str">
        <f t="shared" si="1"/>
        <v>2002Jazz</v>
      </c>
      <c r="D30" t="s">
        <v>28</v>
      </c>
      <c r="E30" t="s">
        <v>29</v>
      </c>
      <c r="F30" t="s">
        <v>21</v>
      </c>
      <c r="G30">
        <f t="shared" si="0"/>
        <v>260</v>
      </c>
    </row>
    <row r="31" spans="1:14" x14ac:dyDescent="0.25">
      <c r="A31">
        <v>2001</v>
      </c>
      <c r="B31" t="s">
        <v>17</v>
      </c>
      <c r="C31" t="str">
        <f t="shared" si="1"/>
        <v>2001Jazz</v>
      </c>
      <c r="D31" t="s">
        <v>28</v>
      </c>
      <c r="E31" t="s">
        <v>29</v>
      </c>
      <c r="F31" t="s">
        <v>21</v>
      </c>
      <c r="G31">
        <f t="shared" si="0"/>
        <v>260</v>
      </c>
    </row>
    <row r="32" spans="1:14" x14ac:dyDescent="0.25">
      <c r="A32">
        <v>2000</v>
      </c>
      <c r="B32" t="s">
        <v>17</v>
      </c>
      <c r="C32" t="str">
        <f t="shared" si="1"/>
        <v>2000Jazz</v>
      </c>
      <c r="D32" t="s">
        <v>28</v>
      </c>
      <c r="E32" t="s">
        <v>29</v>
      </c>
      <c r="F32" t="s">
        <v>21</v>
      </c>
      <c r="G32">
        <f t="shared" si="0"/>
        <v>260</v>
      </c>
    </row>
    <row r="33" spans="1:7" x14ac:dyDescent="0.25">
      <c r="A33" t="s">
        <v>16</v>
      </c>
      <c r="B33" t="s">
        <v>50</v>
      </c>
      <c r="C33" t="str">
        <f t="shared" si="1"/>
        <v>AdulteJazz Ad Lundi</v>
      </c>
      <c r="D33" t="s">
        <v>30</v>
      </c>
      <c r="E33" t="s">
        <v>31</v>
      </c>
      <c r="F33" t="s">
        <v>21</v>
      </c>
      <c r="G33">
        <f t="shared" si="0"/>
        <v>260</v>
      </c>
    </row>
    <row r="34" spans="1:7" x14ac:dyDescent="0.25">
      <c r="A34" t="s">
        <v>16</v>
      </c>
      <c r="B34" t="s">
        <v>51</v>
      </c>
      <c r="C34" t="str">
        <f t="shared" si="1"/>
        <v>AdulteJazz Ad Mercredi</v>
      </c>
      <c r="D34" t="s">
        <v>30</v>
      </c>
      <c r="E34" t="s">
        <v>32</v>
      </c>
      <c r="F34" t="s">
        <v>21</v>
      </c>
      <c r="G34">
        <f t="shared" si="0"/>
        <v>260</v>
      </c>
    </row>
    <row r="35" spans="1:7" x14ac:dyDescent="0.25">
      <c r="A35">
        <v>2012</v>
      </c>
      <c r="B35" t="s">
        <v>69</v>
      </c>
      <c r="C35" t="str">
        <f t="shared" si="1"/>
        <v>2012Hip Hop</v>
      </c>
      <c r="D35" t="s">
        <v>70</v>
      </c>
      <c r="E35" t="s">
        <v>73</v>
      </c>
      <c r="F35" t="s">
        <v>8</v>
      </c>
      <c r="G35">
        <f t="shared" si="0"/>
        <v>180</v>
      </c>
    </row>
    <row r="36" spans="1:7" x14ac:dyDescent="0.25">
      <c r="A36">
        <v>2011</v>
      </c>
      <c r="B36" t="s">
        <v>69</v>
      </c>
      <c r="C36" t="str">
        <f t="shared" si="1"/>
        <v>2011Hip Hop</v>
      </c>
      <c r="D36" t="s">
        <v>71</v>
      </c>
      <c r="E36" t="s">
        <v>74</v>
      </c>
      <c r="F36" t="s">
        <v>8</v>
      </c>
      <c r="G36">
        <f t="shared" si="0"/>
        <v>180</v>
      </c>
    </row>
    <row r="37" spans="1:7" x14ac:dyDescent="0.25">
      <c r="A37">
        <v>2010</v>
      </c>
      <c r="B37" t="s">
        <v>69</v>
      </c>
      <c r="C37" t="str">
        <f t="shared" si="1"/>
        <v>2010Hip Hop</v>
      </c>
      <c r="D37" t="s">
        <v>71</v>
      </c>
      <c r="E37" t="s">
        <v>74</v>
      </c>
      <c r="F37" t="s">
        <v>8</v>
      </c>
      <c r="G37">
        <f t="shared" si="0"/>
        <v>180</v>
      </c>
    </row>
    <row r="38" spans="1:7" x14ac:dyDescent="0.25">
      <c r="A38">
        <v>2009</v>
      </c>
      <c r="B38" t="s">
        <v>69</v>
      </c>
      <c r="C38" t="str">
        <f t="shared" si="1"/>
        <v>2009Hip Hop</v>
      </c>
      <c r="D38" t="s">
        <v>71</v>
      </c>
      <c r="E38" t="s">
        <v>74</v>
      </c>
      <c r="F38" t="s">
        <v>8</v>
      </c>
      <c r="G38">
        <f t="shared" si="0"/>
        <v>180</v>
      </c>
    </row>
    <row r="39" spans="1:7" x14ac:dyDescent="0.25">
      <c r="A39">
        <v>2008</v>
      </c>
      <c r="B39" t="s">
        <v>69</v>
      </c>
      <c r="C39" t="str">
        <f t="shared" si="1"/>
        <v>2008Hip Hop</v>
      </c>
      <c r="D39" t="s">
        <v>72</v>
      </c>
      <c r="E39" t="s">
        <v>75</v>
      </c>
      <c r="F39" t="s">
        <v>21</v>
      </c>
      <c r="G39">
        <f t="shared" si="0"/>
        <v>260</v>
      </c>
    </row>
    <row r="40" spans="1:7" x14ac:dyDescent="0.25">
      <c r="A40">
        <v>2007</v>
      </c>
      <c r="B40" t="s">
        <v>69</v>
      </c>
      <c r="C40" t="str">
        <f t="shared" ref="C40:C45" si="2">+A40&amp;B40</f>
        <v>2007Hip Hop</v>
      </c>
      <c r="D40" t="s">
        <v>72</v>
      </c>
      <c r="E40" t="s">
        <v>75</v>
      </c>
      <c r="F40" t="s">
        <v>21</v>
      </c>
      <c r="G40">
        <f t="shared" si="0"/>
        <v>260</v>
      </c>
    </row>
    <row r="41" spans="1:7" x14ac:dyDescent="0.25">
      <c r="A41">
        <v>2006</v>
      </c>
      <c r="B41" t="s">
        <v>69</v>
      </c>
      <c r="C41" t="str">
        <f t="shared" si="2"/>
        <v>2006Hip Hop</v>
      </c>
      <c r="D41" t="s">
        <v>72</v>
      </c>
      <c r="E41" t="s">
        <v>75</v>
      </c>
      <c r="F41" t="s">
        <v>21</v>
      </c>
      <c r="G41">
        <f t="shared" si="0"/>
        <v>260</v>
      </c>
    </row>
    <row r="42" spans="1:7" x14ac:dyDescent="0.25">
      <c r="A42">
        <v>2005</v>
      </c>
      <c r="B42" t="s">
        <v>69</v>
      </c>
      <c r="C42" t="str">
        <f t="shared" si="2"/>
        <v>2005Hip Hop</v>
      </c>
      <c r="D42" t="s">
        <v>72</v>
      </c>
      <c r="E42" t="s">
        <v>75</v>
      </c>
      <c r="F42" t="s">
        <v>21</v>
      </c>
      <c r="G42">
        <f t="shared" si="0"/>
        <v>260</v>
      </c>
    </row>
    <row r="43" spans="1:7" x14ac:dyDescent="0.25">
      <c r="A43">
        <v>2004</v>
      </c>
      <c r="B43" t="s">
        <v>69</v>
      </c>
      <c r="C43" t="str">
        <f t="shared" si="2"/>
        <v>2004Hip Hop</v>
      </c>
      <c r="D43" t="s">
        <v>72</v>
      </c>
      <c r="E43" t="s">
        <v>75</v>
      </c>
      <c r="F43" t="s">
        <v>21</v>
      </c>
      <c r="G43">
        <f t="shared" si="0"/>
        <v>260</v>
      </c>
    </row>
    <row r="44" spans="1:7" x14ac:dyDescent="0.25">
      <c r="A44">
        <v>2003</v>
      </c>
      <c r="B44" t="s">
        <v>69</v>
      </c>
      <c r="C44" t="str">
        <f t="shared" si="2"/>
        <v>2003Hip Hop</v>
      </c>
      <c r="D44" t="s">
        <v>72</v>
      </c>
      <c r="E44" t="s">
        <v>75</v>
      </c>
      <c r="F44" t="s">
        <v>21</v>
      </c>
      <c r="G44">
        <f t="shared" si="0"/>
        <v>260</v>
      </c>
    </row>
    <row r="45" spans="1:7" x14ac:dyDescent="0.25">
      <c r="A45">
        <v>2000</v>
      </c>
      <c r="B45" t="s">
        <v>69</v>
      </c>
      <c r="C45" t="str">
        <f t="shared" si="2"/>
        <v>2000Hip Hop</v>
      </c>
      <c r="D45" t="s">
        <v>72</v>
      </c>
      <c r="E45" t="s">
        <v>75</v>
      </c>
      <c r="F45" t="s">
        <v>21</v>
      </c>
      <c r="G45">
        <f t="shared" si="0"/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Mod Fiche Inscription 2020 2021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Aurélien LAPORTE</dc:creator>
  <cp:lastModifiedBy>VRVD France</cp:lastModifiedBy>
  <cp:lastPrinted>2020-05-08T20:27:24Z</cp:lastPrinted>
  <dcterms:created xsi:type="dcterms:W3CDTF">2015-06-05T18:19:34Z</dcterms:created>
  <dcterms:modified xsi:type="dcterms:W3CDTF">2020-06-15T07:49:41Z</dcterms:modified>
</cp:coreProperties>
</file>